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firstSheet="1" activeTab="2"/>
  </bookViews>
  <sheets>
    <sheet name="STATUS UPDATES" sheetId="1" state="hidden" r:id="rId1"/>
    <sheet name="THERMAL ENERGY DYNAMICS" sheetId="2" r:id="rId2"/>
    <sheet name="ELECT.&amp; MECH ENERGY" sheetId="3" r:id="rId3"/>
  </sheets>
  <definedNames>
    <definedName name="_xlnm.Print_Area" localSheetId="0">'STATUS UPDATES'!$B$13:$H$36</definedName>
  </definedNames>
  <calcPr calcId="124519"/>
</workbook>
</file>

<file path=xl/calcChain.xml><?xml version="1.0" encoding="utf-8"?>
<calcChain xmlns="http://schemas.openxmlformats.org/spreadsheetml/2006/main">
  <c r="I11" i="3"/>
  <c r="C17" i="2"/>
  <c r="E11" i="3"/>
  <c r="K9" i="2"/>
  <c r="L9"/>
  <c r="L10" s="1"/>
  <c r="J9"/>
  <c r="J10" s="1"/>
  <c r="K10"/>
  <c r="E10"/>
  <c r="G10"/>
  <c r="I10"/>
  <c r="D9"/>
  <c r="D10" s="1"/>
  <c r="E9"/>
  <c r="F9"/>
  <c r="F10" s="1"/>
  <c r="G9"/>
  <c r="H9"/>
  <c r="H10" s="1"/>
  <c r="I9"/>
  <c r="C9"/>
  <c r="C10" s="1"/>
  <c r="G9" i="1"/>
</calcChain>
</file>

<file path=xl/comments1.xml><?xml version="1.0" encoding="utf-8"?>
<comments xmlns="http://schemas.openxmlformats.org/spreadsheetml/2006/main">
  <authors>
    <author>Author</author>
  </authors>
  <commentList>
    <comment ref="A7" authorId="0">
      <text>
        <r>
          <rPr>
            <b/>
            <sz val="9"/>
            <color indexed="81"/>
            <rFont val="Tahoma"/>
            <charset val="1"/>
          </rPr>
          <t>Author:</t>
        </r>
        <r>
          <rPr>
            <sz val="9"/>
            <color indexed="81"/>
            <rFont val="Tahoma"/>
            <charset val="1"/>
          </rPr>
          <t xml:space="preserve">
The actual assessment needs to be done along with the initiatives to resize as well, The phase imbalances are being studied all over again to validate the data and chart the roadmap for the correction.</t>
        </r>
      </text>
    </comment>
  </commentList>
</comments>
</file>

<file path=xl/sharedStrings.xml><?xml version="1.0" encoding="utf-8"?>
<sst xmlns="http://schemas.openxmlformats.org/spreadsheetml/2006/main" count="178" uniqueCount="165">
  <si>
    <t>ELEMENT OF INTERVENTION</t>
  </si>
  <si>
    <t>RECOMMENDATIONS</t>
  </si>
  <si>
    <t>COST ESTIMATES IN IMPLEMENTATION</t>
  </si>
  <si>
    <t>ENERGY AUDIT</t>
  </si>
  <si>
    <t>PROPOSAL COMPONENT</t>
  </si>
  <si>
    <t>SERVICES PROVIDED HITHERTO</t>
  </si>
  <si>
    <t>FINAL CBA (cost-benefits analysis) and payback period</t>
  </si>
  <si>
    <t>Area</t>
  </si>
  <si>
    <t>Observations</t>
  </si>
  <si>
    <t>Root Cause Analysis</t>
  </si>
  <si>
    <t>Mains</t>
  </si>
  <si>
    <t>Voltage drops are high</t>
  </si>
  <si>
    <t>Contactor settings - CF needs to be &gt;=2.0; lower tratings lead to current leakage around the MCBs and lower induction leading to voltage drops</t>
  </si>
  <si>
    <t>CF is high</t>
  </si>
  <si>
    <t>Quality deficiency in the cables arising from the copper impurities is the prime Cause for the high CF factors</t>
  </si>
  <si>
    <t>Machiney in process lines</t>
  </si>
  <si>
    <t>Low PF</t>
  </si>
  <si>
    <t>Motors have developed high impedance factors causing magnetic redundant field</t>
  </si>
  <si>
    <t>Machinery in process lines and AHU</t>
  </si>
  <si>
    <t>High THD%</t>
  </si>
  <si>
    <t>Non-linear load application</t>
  </si>
  <si>
    <t>Boilers</t>
  </si>
  <si>
    <t>High fuel / steam ratio</t>
  </si>
  <si>
    <t>Inadequate combustioncaused by contaminants in the IDO</t>
  </si>
  <si>
    <t>FINDINGS WITH IMPACT MAPPING</t>
  </si>
  <si>
    <t>Reconfiguring the MCB settings and changing the mains MCCB circuitry</t>
  </si>
  <si>
    <t>Changing the cables with 40-50% higher current ratings to accommodate for deficient copper purity and consequent prevalence of higher CF factors</t>
  </si>
  <si>
    <t>Rewiring with 40% higher rating wirng as per the slot accommodation</t>
  </si>
  <si>
    <t>The PFC bank with harmonic filters that can work as anti-resonants and reduce impedance in the systems</t>
  </si>
  <si>
    <t xml:space="preserve">Introduction of anti-static additives like the car engine oil to eliminate friction through neutralization of static charges </t>
  </si>
  <si>
    <t>Savings on total energy bill</t>
  </si>
  <si>
    <t>Productivity Enhancement on critical machinery</t>
  </si>
  <si>
    <t>Maintenance and repair costs</t>
  </si>
  <si>
    <t>Condition based maintenance systems</t>
  </si>
  <si>
    <t>Integrating the statistical process control models in the SHE accreditation documents for external audits</t>
  </si>
  <si>
    <t>Validation in the process and adapatation in the mainstream activity list</t>
  </si>
  <si>
    <t>Studies to reconfirm and validate the energy audit findings</t>
  </si>
  <si>
    <t>Demonstrated potential thermal energy savings of 25% with productivity enancement possibilites of 20% for granulation and syrup</t>
  </si>
  <si>
    <t>Clarifying strategies for savings working in energy - with foolproof guarantees</t>
  </si>
  <si>
    <t>PROJECTED TIME TO COMPLETE PROPOSED GAINS</t>
  </si>
  <si>
    <t>Thermal energy optimization - boiler service mechanism</t>
  </si>
  <si>
    <t>Thermal energy optimization - condensate recovery mechanism</t>
  </si>
  <si>
    <t>Motor rewinding for compression, stirrer motors and low PF elements</t>
  </si>
  <si>
    <t>Rectifiers for THD% controls</t>
  </si>
  <si>
    <t>Establishing the statistical models for machinery, electrical and process controls on a multi-domain data</t>
  </si>
  <si>
    <t>Establishing the condition based maintenance systems for costs reduction and process efficiency improvements</t>
  </si>
  <si>
    <t>Total Investment</t>
  </si>
  <si>
    <t>Total kWH savings</t>
  </si>
  <si>
    <t>Total savings</t>
  </si>
  <si>
    <t>Payback period in months (investment weighted)</t>
  </si>
  <si>
    <t>Overall ROI%</t>
  </si>
  <si>
    <t>SAVINGS ON CURRENT ENERGY</t>
  </si>
  <si>
    <t>PERFORMANCE VARIABLE</t>
  </si>
  <si>
    <t>TIMELINE</t>
  </si>
  <si>
    <t>LIKELIHOOD RATING / PROBABILITY</t>
  </si>
  <si>
    <t>3 MONTHS</t>
  </si>
  <si>
    <t>2 WEEKS</t>
  </si>
  <si>
    <t>1 WORKING DAY</t>
  </si>
  <si>
    <t>5 - 8 WORKING DAYS TO COMMISSION AND REALIZE THE SAVINGS</t>
  </si>
  <si>
    <t>1 MONTH TO COMPLETE THE CRITICAL MACHINES</t>
  </si>
  <si>
    <t xml:space="preserve">6 - 7 WEEKS </t>
  </si>
  <si>
    <t>1 MONTH</t>
  </si>
  <si>
    <t>GAINS- ASSURED</t>
  </si>
  <si>
    <t>THE PROJECTIONS SHALL BE FULFILLED WITH 90% PROBABILITY OF LIKELIHOOD</t>
  </si>
  <si>
    <t>SUMMARY OF PHASED STATUS REPORT ON ENERGY MANAGEMENT PROJECTS AT BETA HEALTH CARE LIMITED</t>
  </si>
  <si>
    <t>SAVINGS DYNAMICS AS PER INVESTMENT PLANS FOR BETA HEALTH CARE (as recommended in the energy audit report)</t>
  </si>
  <si>
    <t>40% OF ESTIMATED PROJECTION</t>
  </si>
  <si>
    <t>ACTUAL QUOTES FOR TOTAL INVESTMENT OUTLAY (during current EMP implementation</t>
  </si>
  <si>
    <t>ANALYSIS OF FINDINGS - STAGE WISE</t>
  </si>
  <si>
    <t>ANALYSIS OF INVESTMENT AND PAYBACK FUNDAMENTALS</t>
  </si>
  <si>
    <t>PROJECTED COSTS TO COMPLETE PROPOSED GAINS</t>
  </si>
  <si>
    <t>US $ 20-22k INCLUSIVE OF AIR FREIGHT FOR THE ENTIRE PLANT</t>
  </si>
  <si>
    <t>CADPRESS - MC MECHANICAL OVERHAUL</t>
  </si>
  <si>
    <t>KSH 250,000</t>
  </si>
  <si>
    <t>KSH 40,000 / PER YEAR</t>
  </si>
  <si>
    <t>KSH 150,000 INCLUSIVE OF FABRICATION, INSTALLATION AND COMMISSIONING</t>
  </si>
  <si>
    <t>NA</t>
  </si>
  <si>
    <t>1 WEEK OWING TO 20% IMPROVEMENTS IN IDO CONSUMPTION</t>
  </si>
  <si>
    <t xml:space="preserve">5 WEEKS OWING TO MINIMUM 30% IMPROVEMENTS IN IDO CONSUMPTION </t>
  </si>
  <si>
    <t>2 MONTHS OWING TO IMPROVED ENERGY BILLS - KPLC</t>
  </si>
  <si>
    <t>6 MONTHS OWING TO LITERALLY ZERO ELECTRICAL BREAKDOWN AND REDUCED ENERGY BILLS</t>
  </si>
  <si>
    <t>2 WEEKS OWING TO PRODUCTIVITY INCREASE</t>
  </si>
  <si>
    <t>ANALYSIS OF PAYBACK FOR THE EMP PROJECT</t>
  </si>
  <si>
    <t>KSH 400,000 FOR THE ENTIRE PLANT</t>
  </si>
  <si>
    <t>Element</t>
  </si>
  <si>
    <t>Thermal Energy</t>
  </si>
  <si>
    <t>Boiler pressure</t>
  </si>
  <si>
    <t>With both</t>
  </si>
  <si>
    <t>Steam output</t>
  </si>
  <si>
    <t xml:space="preserve">Temperature gradient </t>
  </si>
  <si>
    <t>Condensate recovery percentage</t>
  </si>
  <si>
    <t>Estimated heat loss %</t>
  </si>
  <si>
    <t>With both (without pre-heating)</t>
  </si>
  <si>
    <t>With both (pre-heating)</t>
  </si>
  <si>
    <t>730-800</t>
  </si>
  <si>
    <t>850-900</t>
  </si>
  <si>
    <t>Existing State</t>
  </si>
  <si>
    <t>Post- service optimization</t>
  </si>
  <si>
    <t>IDO consumption</t>
  </si>
  <si>
    <t>With FBD (pre-heating)</t>
  </si>
  <si>
    <t>With sugar syrup (with pre-heating)</t>
  </si>
  <si>
    <t>With FBD (with pre-heating)</t>
  </si>
  <si>
    <t>With condensate recovery</t>
  </si>
  <si>
    <t>THERMAL ENERGY DYNAMICS</t>
  </si>
  <si>
    <t>COSTS INVOLVED</t>
  </si>
  <si>
    <t>Servicing the boiler</t>
  </si>
  <si>
    <t>Annual</t>
  </si>
  <si>
    <t>Condensate recovery</t>
  </si>
  <si>
    <t>Ksh</t>
  </si>
  <si>
    <t>Insulation - LRB</t>
  </si>
  <si>
    <t>IDO savings</t>
  </si>
  <si>
    <t>Productivity - batch run time</t>
  </si>
  <si>
    <t>PERIODICITY</t>
  </si>
  <si>
    <t>SAVINGS DYNAMICS</t>
  </si>
  <si>
    <t>PAYBACK (in months)</t>
  </si>
  <si>
    <t>Motors</t>
  </si>
  <si>
    <t>Harmonics</t>
  </si>
  <si>
    <t>Phase imbalances</t>
  </si>
  <si>
    <t>Machine wiring</t>
  </si>
  <si>
    <t>Rewinding</t>
  </si>
  <si>
    <t>Network cable resizing</t>
  </si>
  <si>
    <t>Tracing leakage and correcting</t>
  </si>
  <si>
    <t>Mechanical overhaul</t>
  </si>
  <si>
    <t>All compression machinery</t>
  </si>
  <si>
    <t>PF</t>
  </si>
  <si>
    <t>Drive quality and electrical breakdown + fire hazard</t>
  </si>
  <si>
    <t>Once in 5 years</t>
  </si>
  <si>
    <t>Activity</t>
  </si>
  <si>
    <t>Impact</t>
  </si>
  <si>
    <t>`</t>
  </si>
  <si>
    <t>Productivity</t>
  </si>
  <si>
    <t>Energy bill savings</t>
  </si>
  <si>
    <t>Mechanical breakdown</t>
  </si>
  <si>
    <t>Electrical breakdown</t>
  </si>
  <si>
    <t>Maintenance costs</t>
  </si>
  <si>
    <t>Costs in Ksh</t>
  </si>
  <si>
    <t>Gains%</t>
  </si>
  <si>
    <t>Payback period in months</t>
  </si>
  <si>
    <t>6 months</t>
  </si>
  <si>
    <t>Investment weighted gains%</t>
  </si>
  <si>
    <t>ELECTRICAL AND MECHANICAL ENERGY DYNAMICS</t>
  </si>
  <si>
    <t>VALUES- INVESTMENT</t>
  </si>
  <si>
    <t xml:space="preserve">Drive quality and electrical + mechanical breakdown </t>
  </si>
  <si>
    <t>ANALYSIS OF PAY BACK ELEMENTS AFTER IMPLEMENTATION OF A-E PROGRAMS</t>
  </si>
  <si>
    <t>A</t>
  </si>
  <si>
    <t>B</t>
  </si>
  <si>
    <t>C</t>
  </si>
  <si>
    <t>D</t>
  </si>
  <si>
    <t>E</t>
  </si>
  <si>
    <t>Elements of payback</t>
  </si>
  <si>
    <t>Identifier</t>
  </si>
  <si>
    <t>7.5kW - 6 motors (4 compression + stirrer motors for syrup-2 + 15kW - 4 motors (FBD-1, AHU -3)</t>
  </si>
  <si>
    <t>The actual sizing needs to be verified at site with the site engineer and shall take 2 working days</t>
  </si>
  <si>
    <t>Cabling requirements would require a Schneider / ABB engineer to come in and estimate for the factory and shall incur additional costs</t>
  </si>
  <si>
    <r>
      <t xml:space="preserve">Correction through rectifiers - </t>
    </r>
    <r>
      <rPr>
        <b/>
        <sz val="11"/>
        <color theme="1"/>
        <rFont val="Times New Roman"/>
        <family val="1"/>
      </rPr>
      <t>Schneider make (ABB make is more expensive and needs negotiation)</t>
    </r>
  </si>
  <si>
    <t>Suggestion is to go in for the CADPRESS overhaul to begin with before moving on to the other machines after evaluating optimized performances</t>
  </si>
  <si>
    <t>Rough estimation</t>
  </si>
  <si>
    <t>Activity break down points</t>
  </si>
  <si>
    <t>ADDITIONAL REMARKS BY THE SERVICE PROVIDER</t>
  </si>
  <si>
    <t>The motor rewinding, corrections for phase imbalances and the work on the harmonics controls are fundamentally infl;uencing the quality of power - the major determinant for performances of the plant and machinery - none of these lements on a singular mode can make a difference since these interventions are integrated and work together to make the intended differences.</t>
  </si>
  <si>
    <t>All the productivity, maintenance costs and breakdown gains percentage as projected in the report are dependent on the basic premise of electro-mechanical intervention - the emchanical overhaul is integrated into the initiative for improving on the power quality as a composite.</t>
  </si>
  <si>
    <t>The professional credibility and complete accountability of the service provider goes into providing the performance guarantees that have gone into creating the savings projections. That includes the quality of intervention and achieving the desired results as envisaged in this report.</t>
  </si>
  <si>
    <t>ACTIVITY MAPPING</t>
  </si>
  <si>
    <t>COSTS- BENEFITS IMPACT MAPPING</t>
  </si>
  <si>
    <t>PAYBACK DYNAMICS</t>
  </si>
</sst>
</file>

<file path=xl/styles.xml><?xml version="1.0" encoding="utf-8"?>
<styleSheet xmlns="http://schemas.openxmlformats.org/spreadsheetml/2006/main">
  <fonts count="22">
    <font>
      <sz val="11"/>
      <color theme="1"/>
      <name val="Calibri"/>
      <family val="2"/>
      <scheme val="minor"/>
    </font>
    <font>
      <sz val="12"/>
      <color theme="1"/>
      <name val="Times New Roman"/>
      <family val="1"/>
    </font>
    <font>
      <b/>
      <sz val="12"/>
      <color theme="1"/>
      <name val="Times New Roman"/>
      <family val="1"/>
    </font>
    <font>
      <b/>
      <sz val="12"/>
      <color theme="3" tint="-0.499984740745262"/>
      <name val="Times New Roman"/>
      <family val="1"/>
    </font>
    <font>
      <b/>
      <sz val="12"/>
      <color theme="5" tint="-0.249977111117893"/>
      <name val="Times New Roman"/>
      <family val="1"/>
    </font>
    <font>
      <b/>
      <sz val="11"/>
      <color theme="1"/>
      <name val="Times New Roman"/>
      <family val="1"/>
    </font>
    <font>
      <b/>
      <sz val="12"/>
      <color theme="5" tint="-0.499984740745262"/>
      <name val="Times New Roman"/>
      <family val="1"/>
    </font>
    <font>
      <b/>
      <u/>
      <sz val="12"/>
      <color theme="5" tint="-0.499984740745262"/>
      <name val="Times New Roman"/>
      <family val="1"/>
    </font>
    <font>
      <b/>
      <sz val="14"/>
      <color theme="3" tint="-0.249977111117893"/>
      <name val="Times New Roman"/>
      <family val="1"/>
    </font>
    <font>
      <b/>
      <sz val="14"/>
      <color theme="1" tint="0.249977111117893"/>
      <name val="Times New Roman"/>
      <family val="1"/>
    </font>
    <font>
      <sz val="11"/>
      <color theme="1"/>
      <name val="Calibri"/>
      <family val="2"/>
      <scheme val="minor"/>
    </font>
    <font>
      <sz val="11"/>
      <color theme="1"/>
      <name val="Times New Roman"/>
      <family val="1"/>
    </font>
    <font>
      <b/>
      <sz val="11"/>
      <color rgb="FFFF0000"/>
      <name val="Times New Roman"/>
      <family val="1"/>
    </font>
    <font>
      <b/>
      <sz val="11"/>
      <color theme="3" tint="-0.249977111117893"/>
      <name val="Times New Roman"/>
      <family val="1"/>
    </font>
    <font>
      <b/>
      <sz val="11"/>
      <color rgb="FFC00000"/>
      <name val="Times New Roman"/>
      <family val="1"/>
    </font>
    <font>
      <b/>
      <sz val="11"/>
      <color theme="6" tint="-0.499984740745262"/>
      <name val="Times New Roman"/>
      <family val="1"/>
    </font>
    <font>
      <b/>
      <sz val="11"/>
      <color theme="3" tint="-0.499984740745262"/>
      <name val="Times New Roman"/>
      <family val="1"/>
    </font>
    <font>
      <sz val="11"/>
      <color rgb="FFC00000"/>
      <name val="Times New Roman"/>
      <family val="1"/>
    </font>
    <font>
      <sz val="11"/>
      <color theme="3" tint="-0.249977111117893"/>
      <name val="Times New Roman"/>
      <family val="1"/>
    </font>
    <font>
      <b/>
      <sz val="11"/>
      <color theme="4" tint="-0.499984740745262"/>
      <name val="Times New Roman"/>
      <family val="1"/>
    </font>
    <font>
      <sz val="9"/>
      <color indexed="81"/>
      <name val="Tahoma"/>
      <charset val="1"/>
    </font>
    <font>
      <b/>
      <sz val="9"/>
      <color indexed="81"/>
      <name val="Tahoma"/>
      <charset val="1"/>
    </font>
  </fonts>
  <fills count="14">
    <fill>
      <patternFill patternType="none"/>
    </fill>
    <fill>
      <patternFill patternType="gray125"/>
    </fill>
    <fill>
      <patternFill patternType="solid">
        <fgColor theme="3" tint="0.79998168889431442"/>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theme="2" tint="-0.24997711111789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theme="6" tint="0.59999389629810485"/>
        <bgColor indexed="64"/>
      </patternFill>
    </fill>
    <fill>
      <patternFill patternType="solid">
        <fgColor theme="6" tint="0.79998168889431442"/>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s>
  <cellStyleXfs count="2">
    <xf numFmtId="0" fontId="0" fillId="0" borderId="0"/>
    <xf numFmtId="9" fontId="10" fillId="0" borderId="0" applyFont="0" applyFill="0" applyBorder="0" applyAlignment="0" applyProtection="0"/>
  </cellStyleXfs>
  <cellXfs count="91">
    <xf numFmtId="0" fontId="0" fillId="0" borderId="0" xfId="0"/>
    <xf numFmtId="0" fontId="1" fillId="0" borderId="0" xfId="0" applyFont="1" applyAlignment="1">
      <alignment horizontal="center" vertical="center" wrapText="1"/>
    </xf>
    <xf numFmtId="0" fontId="5" fillId="2" borderId="1" xfId="0" applyFont="1" applyFill="1" applyBorder="1" applyAlignment="1">
      <alignment horizontal="center" vertical="center" wrapText="1"/>
    </xf>
    <xf numFmtId="0" fontId="5" fillId="4"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3" fontId="1" fillId="0" borderId="1" xfId="0" applyNumberFormat="1" applyFont="1" applyBorder="1" applyAlignment="1">
      <alignment horizontal="center" vertical="center" wrapText="1"/>
    </xf>
    <xf numFmtId="0" fontId="1" fillId="0" borderId="2" xfId="0" applyFont="1" applyBorder="1" applyAlignment="1">
      <alignment horizontal="center" vertical="center" wrapText="1"/>
    </xf>
    <xf numFmtId="3" fontId="1" fillId="0" borderId="2" xfId="0" applyNumberFormat="1" applyFont="1" applyBorder="1" applyAlignment="1">
      <alignment horizontal="center" vertical="center" wrapText="1"/>
    </xf>
    <xf numFmtId="9" fontId="1"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7" borderId="1" xfId="0" applyFont="1" applyFill="1" applyBorder="1" applyAlignment="1">
      <alignment horizontal="center" vertical="center" wrapText="1"/>
    </xf>
    <xf numFmtId="3" fontId="4" fillId="8" borderId="1" xfId="0" applyNumberFormat="1" applyFont="1" applyFill="1" applyBorder="1" applyAlignment="1">
      <alignment horizontal="center" vertical="center" wrapText="1"/>
    </xf>
    <xf numFmtId="0" fontId="4" fillId="8" borderId="1" xfId="0" applyFont="1" applyFill="1" applyBorder="1" applyAlignment="1">
      <alignment horizontal="center" vertical="center" wrapText="1"/>
    </xf>
    <xf numFmtId="2" fontId="4" fillId="8" borderId="1" xfId="0" applyNumberFormat="1" applyFont="1" applyFill="1" applyBorder="1" applyAlignment="1">
      <alignment horizontal="center" vertical="center" wrapText="1"/>
    </xf>
    <xf numFmtId="9" fontId="4" fillId="8" borderId="1" xfId="0" applyNumberFormat="1" applyFont="1" applyFill="1" applyBorder="1" applyAlignment="1">
      <alignment horizontal="center" vertical="center" wrapText="1"/>
    </xf>
    <xf numFmtId="1" fontId="4" fillId="8" borderId="1" xfId="0" applyNumberFormat="1" applyFont="1" applyFill="1" applyBorder="1" applyAlignment="1">
      <alignment horizontal="center" vertical="center" wrapText="1"/>
    </xf>
    <xf numFmtId="0" fontId="4" fillId="8" borderId="2" xfId="0" applyFont="1" applyFill="1" applyBorder="1" applyAlignment="1">
      <alignment horizontal="center" vertical="center" wrapText="1"/>
    </xf>
    <xf numFmtId="9" fontId="4" fillId="8" borderId="2" xfId="0" applyNumberFormat="1" applyFont="1" applyFill="1" applyBorder="1" applyAlignment="1">
      <alignment horizontal="center" vertical="center" wrapText="1"/>
    </xf>
    <xf numFmtId="0" fontId="3" fillId="3" borderId="5" xfId="0" applyFont="1" applyFill="1" applyBorder="1" applyAlignment="1">
      <alignment horizontal="center" vertical="center" wrapText="1"/>
    </xf>
    <xf numFmtId="0" fontId="8" fillId="9" borderId="3" xfId="0" applyFont="1" applyFill="1" applyBorder="1" applyAlignment="1">
      <alignment horizontal="center" vertical="center" wrapText="1"/>
    </xf>
    <xf numFmtId="0" fontId="11" fillId="0" borderId="0" xfId="0" applyFont="1" applyAlignment="1">
      <alignment horizontal="center" vertical="center" wrapText="1"/>
    </xf>
    <xf numFmtId="0" fontId="5" fillId="0" borderId="1" xfId="0" applyFont="1" applyBorder="1" applyAlignment="1">
      <alignment horizontal="center" vertical="center" wrapText="1"/>
    </xf>
    <xf numFmtId="0" fontId="11" fillId="0" borderId="1" xfId="0" applyFont="1" applyBorder="1" applyAlignment="1">
      <alignment horizontal="center" vertical="center" wrapText="1"/>
    </xf>
    <xf numFmtId="9" fontId="11" fillId="0" borderId="1" xfId="0" applyNumberFormat="1" applyFont="1" applyBorder="1" applyAlignment="1">
      <alignment horizontal="center" vertical="center" wrapText="1"/>
    </xf>
    <xf numFmtId="0" fontId="12" fillId="11" borderId="1" xfId="0" applyFont="1" applyFill="1" applyBorder="1" applyAlignment="1">
      <alignment horizontal="center" vertical="center" wrapText="1"/>
    </xf>
    <xf numFmtId="9" fontId="12" fillId="11" borderId="1" xfId="0" applyNumberFormat="1" applyFont="1" applyFill="1" applyBorder="1" applyAlignment="1">
      <alignment horizontal="center" vertical="center" wrapText="1"/>
    </xf>
    <xf numFmtId="0" fontId="5" fillId="3" borderId="1" xfId="0" applyFont="1" applyFill="1" applyBorder="1" applyAlignment="1">
      <alignment horizontal="center" vertical="center" wrapText="1"/>
    </xf>
    <xf numFmtId="0" fontId="11" fillId="3" borderId="1" xfId="0" applyFont="1" applyFill="1" applyBorder="1" applyAlignment="1">
      <alignment horizontal="center" vertical="center" wrapText="1"/>
    </xf>
    <xf numFmtId="9" fontId="11" fillId="3" borderId="1" xfId="0" applyNumberFormat="1" applyFont="1" applyFill="1" applyBorder="1" applyAlignment="1">
      <alignment horizontal="center" vertical="center" wrapText="1"/>
    </xf>
    <xf numFmtId="9" fontId="11" fillId="3" borderId="1" xfId="1" applyFont="1" applyFill="1" applyBorder="1" applyAlignment="1">
      <alignment horizontal="center" vertical="center" wrapText="1"/>
    </xf>
    <xf numFmtId="0" fontId="5" fillId="12" borderId="1" xfId="0" applyFont="1" applyFill="1" applyBorder="1" applyAlignment="1">
      <alignment horizontal="center" vertical="center" wrapText="1"/>
    </xf>
    <xf numFmtId="0" fontId="11" fillId="12" borderId="1" xfId="0" applyFont="1" applyFill="1" applyBorder="1" applyAlignment="1">
      <alignment horizontal="center" vertical="center" wrapText="1"/>
    </xf>
    <xf numFmtId="9" fontId="11" fillId="12" borderId="1" xfId="0" applyNumberFormat="1" applyFont="1" applyFill="1" applyBorder="1" applyAlignment="1">
      <alignment horizontal="center" vertical="center" wrapText="1"/>
    </xf>
    <xf numFmtId="9" fontId="11" fillId="12" borderId="1" xfId="1" applyFont="1" applyFill="1" applyBorder="1" applyAlignment="1">
      <alignment horizontal="center" vertical="center" wrapText="1"/>
    </xf>
    <xf numFmtId="0" fontId="5" fillId="13" borderId="1" xfId="0" applyFont="1" applyFill="1" applyBorder="1" applyAlignment="1">
      <alignment horizontal="center" vertical="center" wrapText="1"/>
    </xf>
    <xf numFmtId="0" fontId="11" fillId="13" borderId="1" xfId="0" applyFont="1" applyFill="1" applyBorder="1" applyAlignment="1">
      <alignment horizontal="center" vertical="center" wrapText="1"/>
    </xf>
    <xf numFmtId="9" fontId="11" fillId="13" borderId="1" xfId="0" applyNumberFormat="1" applyFont="1" applyFill="1" applyBorder="1" applyAlignment="1">
      <alignment horizontal="center" vertical="center" wrapText="1"/>
    </xf>
    <xf numFmtId="9" fontId="11" fillId="13" borderId="1" xfId="1" applyFont="1" applyFill="1" applyBorder="1" applyAlignment="1">
      <alignment horizontal="center" vertical="center" wrapText="1"/>
    </xf>
    <xf numFmtId="0" fontId="5" fillId="0" borderId="5" xfId="0" applyFont="1" applyBorder="1" applyAlignment="1">
      <alignment horizontal="center" vertical="center" wrapText="1"/>
    </xf>
    <xf numFmtId="0" fontId="13" fillId="8" borderId="1" xfId="0" applyFont="1" applyFill="1" applyBorder="1" applyAlignment="1">
      <alignment horizontal="center" vertical="center" wrapText="1"/>
    </xf>
    <xf numFmtId="3" fontId="11" fillId="0" borderId="1" xfId="0" applyNumberFormat="1" applyFont="1" applyBorder="1" applyAlignment="1">
      <alignment horizontal="center" vertical="center" wrapText="1"/>
    </xf>
    <xf numFmtId="0" fontId="5" fillId="0" borderId="5" xfId="0" applyFont="1" applyFill="1" applyBorder="1" applyAlignment="1">
      <alignment horizontal="center" vertical="center" wrapText="1"/>
    </xf>
    <xf numFmtId="3" fontId="11" fillId="0" borderId="2" xfId="0" applyNumberFormat="1" applyFont="1" applyBorder="1" applyAlignment="1">
      <alignment horizontal="center" vertical="center" wrapText="1"/>
    </xf>
    <xf numFmtId="3" fontId="14" fillId="0" borderId="11" xfId="0" applyNumberFormat="1" applyFont="1" applyBorder="1" applyAlignment="1">
      <alignment horizontal="center" vertical="center" wrapText="1"/>
    </xf>
    <xf numFmtId="0" fontId="14" fillId="0" borderId="5" xfId="0" applyFont="1" applyBorder="1" applyAlignment="1">
      <alignment horizontal="center" vertical="center" wrapText="1"/>
    </xf>
    <xf numFmtId="0" fontId="17" fillId="0" borderId="1" xfId="0" applyFont="1" applyBorder="1" applyAlignment="1">
      <alignment horizontal="left" vertical="center" wrapText="1"/>
    </xf>
    <xf numFmtId="3" fontId="14" fillId="0" borderId="2" xfId="0" applyNumberFormat="1" applyFont="1" applyBorder="1" applyAlignment="1">
      <alignment horizontal="center" vertical="center" wrapText="1"/>
    </xf>
    <xf numFmtId="9" fontId="15" fillId="8" borderId="2" xfId="1" applyFont="1" applyFill="1" applyBorder="1" applyAlignment="1">
      <alignment horizontal="center" vertical="center" wrapText="1"/>
    </xf>
    <xf numFmtId="0" fontId="1"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9" xfId="0" applyFont="1" applyBorder="1" applyAlignment="1">
      <alignment horizontal="center" vertical="center" wrapText="1"/>
    </xf>
    <xf numFmtId="0" fontId="9" fillId="9"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5" fillId="4" borderId="1"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1" fillId="0" borderId="1" xfId="0" applyFont="1" applyBorder="1" applyAlignment="1">
      <alignment horizontal="left" vertical="center" wrapText="1"/>
    </xf>
    <xf numFmtId="0" fontId="2" fillId="10" borderId="1" xfId="0" applyFont="1" applyFill="1" applyBorder="1" applyAlignment="1">
      <alignment horizontal="center" vertical="center" wrapText="1"/>
    </xf>
    <xf numFmtId="0" fontId="2" fillId="10" borderId="2" xfId="0" applyFont="1" applyFill="1" applyBorder="1" applyAlignment="1">
      <alignment horizontal="center" vertical="center" wrapText="1"/>
    </xf>
    <xf numFmtId="0" fontId="2" fillId="7" borderId="1" xfId="0" applyFont="1" applyFill="1" applyBorder="1" applyAlignment="1">
      <alignment horizontal="center" vertical="center" wrapText="1"/>
    </xf>
    <xf numFmtId="0" fontId="8" fillId="9" borderId="7" xfId="0" applyFont="1" applyFill="1" applyBorder="1" applyAlignment="1">
      <alignment horizontal="center" vertical="center" wrapText="1"/>
    </xf>
    <xf numFmtId="0" fontId="8" fillId="9" borderId="8" xfId="0" applyFont="1" applyFill="1" applyBorder="1" applyAlignment="1">
      <alignment horizontal="center" vertical="center" wrapText="1"/>
    </xf>
    <xf numFmtId="0" fontId="8" fillId="9" borderId="6" xfId="0" applyFont="1" applyFill="1" applyBorder="1" applyAlignment="1">
      <alignment horizontal="center" vertical="center" wrapText="1"/>
    </xf>
    <xf numFmtId="0" fontId="6" fillId="5" borderId="3" xfId="0" applyFont="1" applyFill="1" applyBorder="1" applyAlignment="1">
      <alignment horizontal="center" vertical="center" wrapText="1"/>
    </xf>
    <xf numFmtId="0" fontId="4" fillId="6" borderId="5" xfId="0" applyFont="1" applyFill="1" applyBorder="1" applyAlignment="1">
      <alignment horizontal="center" vertical="center" wrapText="1"/>
    </xf>
    <xf numFmtId="0" fontId="4" fillId="6" borderId="1" xfId="0" applyFont="1" applyFill="1" applyBorder="1" applyAlignment="1">
      <alignment horizontal="center" vertical="center" wrapText="1"/>
    </xf>
    <xf numFmtId="0" fontId="7" fillId="0" borderId="4" xfId="0" applyFont="1" applyBorder="1" applyAlignment="1">
      <alignment horizontal="center" vertical="center" wrapText="1"/>
    </xf>
    <xf numFmtId="3" fontId="2" fillId="0" borderId="1" xfId="0" applyNumberFormat="1" applyFont="1" applyBorder="1" applyAlignment="1">
      <alignment horizontal="center" vertical="center" wrapText="1"/>
    </xf>
    <xf numFmtId="9" fontId="2" fillId="7" borderId="1" xfId="0" applyNumberFormat="1" applyFont="1" applyFill="1" applyBorder="1" applyAlignment="1">
      <alignment horizontal="center" vertical="center" wrapText="1"/>
    </xf>
    <xf numFmtId="0" fontId="5" fillId="3" borderId="5" xfId="0" applyFont="1" applyFill="1" applyBorder="1" applyAlignment="1">
      <alignment horizontal="center" vertical="center" wrapText="1"/>
    </xf>
    <xf numFmtId="0" fontId="5" fillId="13" borderId="5" xfId="0" applyFont="1" applyFill="1" applyBorder="1" applyAlignment="1">
      <alignment horizontal="center" vertical="center" wrapText="1"/>
    </xf>
    <xf numFmtId="0" fontId="5" fillId="12" borderId="5"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13" xfId="0" applyFont="1" applyBorder="1" applyAlignment="1">
      <alignment horizontal="center" vertical="center" wrapText="1"/>
    </xf>
    <xf numFmtId="0" fontId="13" fillId="0" borderId="14" xfId="0" applyFont="1" applyBorder="1" applyAlignment="1">
      <alignment horizontal="center" vertical="center" wrapText="1"/>
    </xf>
    <xf numFmtId="9" fontId="11"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13" fillId="8" borderId="1" xfId="0" applyFont="1" applyFill="1" applyBorder="1" applyAlignment="1">
      <alignment horizontal="center" vertical="center" wrapText="1"/>
    </xf>
    <xf numFmtId="0" fontId="16" fillId="0" borderId="16" xfId="0" applyFont="1" applyBorder="1" applyAlignment="1">
      <alignment horizontal="center" vertical="center" wrapText="1"/>
    </xf>
    <xf numFmtId="0" fontId="16" fillId="0" borderId="17" xfId="0" applyFont="1" applyBorder="1" applyAlignment="1">
      <alignment horizontal="center" vertical="center" wrapText="1"/>
    </xf>
    <xf numFmtId="0" fontId="16" fillId="0" borderId="6" xfId="0" applyFont="1" applyBorder="1" applyAlignment="1">
      <alignment horizontal="center" vertical="center" wrapText="1"/>
    </xf>
    <xf numFmtId="0" fontId="18" fillId="8" borderId="1" xfId="0" applyFont="1" applyFill="1" applyBorder="1" applyAlignment="1">
      <alignment horizontal="left" vertical="center" wrapText="1"/>
    </xf>
    <xf numFmtId="0" fontId="13" fillId="9" borderId="1" xfId="0" applyFont="1" applyFill="1" applyBorder="1" applyAlignment="1">
      <alignment horizontal="center" vertical="center" wrapText="1"/>
    </xf>
    <xf numFmtId="0" fontId="19" fillId="0" borderId="5" xfId="0" applyFont="1" applyBorder="1" applyAlignment="1">
      <alignment horizontal="center" vertical="center" wrapText="1"/>
    </xf>
    <xf numFmtId="0" fontId="16" fillId="0" borderId="5" xfId="0" applyFont="1" applyBorder="1" applyAlignment="1">
      <alignment horizontal="center" vertical="center" wrapText="1"/>
    </xf>
    <xf numFmtId="0" fontId="5" fillId="0" borderId="2" xfId="0" applyFont="1" applyBorder="1" applyAlignment="1">
      <alignment horizontal="center" vertical="center" wrapText="1"/>
    </xf>
    <xf numFmtId="0" fontId="14" fillId="6" borderId="15" xfId="0" applyFont="1" applyFill="1" applyBorder="1" applyAlignment="1">
      <alignment horizontal="left" vertical="center" wrapText="1"/>
    </xf>
    <xf numFmtId="0" fontId="14" fillId="6" borderId="5" xfId="0" applyFont="1" applyFill="1" applyBorder="1" applyAlignment="1">
      <alignment horizontal="left" vertical="center" wrapText="1"/>
    </xf>
  </cellXfs>
  <cellStyles count="2">
    <cellStyle name="Normal" xfId="0" builtinId="0"/>
    <cellStyle name="Percent" xfId="1"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sheetPr>
    <pageSetUpPr fitToPage="1"/>
  </sheetPr>
  <dimension ref="B1:I36"/>
  <sheetViews>
    <sheetView workbookViewId="0">
      <pane xSplit="1" ySplit="2" topLeftCell="E3" activePane="bottomRight" state="frozen"/>
      <selection pane="topRight" activeCell="B1" sqref="B1"/>
      <selection pane="bottomLeft" activeCell="A3" sqref="A3"/>
      <selection pane="bottomRight" activeCell="L6" sqref="L6"/>
    </sheetView>
  </sheetViews>
  <sheetFormatPr defaultRowHeight="15.75"/>
  <cols>
    <col min="1" max="1" width="9.140625" style="1"/>
    <col min="2" max="2" width="32.85546875" style="1" customWidth="1"/>
    <col min="3" max="3" width="22.85546875" style="1" customWidth="1"/>
    <col min="4" max="4" width="23.140625" style="1" customWidth="1"/>
    <col min="5" max="5" width="24.7109375" style="1" customWidth="1"/>
    <col min="6" max="6" width="23.5703125" style="1" customWidth="1"/>
    <col min="7" max="7" width="27.28515625" style="1" customWidth="1"/>
    <col min="8" max="8" width="25.42578125" style="1" customWidth="1"/>
    <col min="9" max="9" width="21.140625" style="1" customWidth="1"/>
    <col min="10" max="16384" width="9.140625" style="1"/>
  </cols>
  <sheetData>
    <row r="1" spans="2:9" ht="19.5" thickBot="1">
      <c r="B1" s="63" t="s">
        <v>64</v>
      </c>
      <c r="C1" s="64"/>
      <c r="D1" s="64"/>
      <c r="E1" s="64"/>
      <c r="F1" s="64"/>
      <c r="G1" s="64"/>
      <c r="H1" s="64"/>
      <c r="I1" s="65"/>
    </row>
    <row r="2" spans="2:9" ht="36.75" customHeight="1">
      <c r="B2" s="54" t="s">
        <v>68</v>
      </c>
      <c r="C2" s="54"/>
      <c r="D2" s="54"/>
      <c r="E2" s="54"/>
      <c r="F2" s="54" t="s">
        <v>69</v>
      </c>
      <c r="G2" s="54"/>
      <c r="H2" s="54"/>
      <c r="I2" s="21"/>
    </row>
    <row r="3" spans="2:9" ht="47.25" customHeight="1">
      <c r="B3" s="20" t="s">
        <v>0</v>
      </c>
      <c r="C3" s="57" t="s">
        <v>24</v>
      </c>
      <c r="D3" s="57"/>
      <c r="E3" s="57"/>
      <c r="F3" s="57" t="s">
        <v>1</v>
      </c>
      <c r="G3" s="57" t="s">
        <v>2</v>
      </c>
      <c r="H3" s="66" t="s">
        <v>67</v>
      </c>
      <c r="I3" s="67" t="s">
        <v>6</v>
      </c>
    </row>
    <row r="4" spans="2:9">
      <c r="B4" s="55" t="s">
        <v>3</v>
      </c>
      <c r="C4" s="2" t="s">
        <v>7</v>
      </c>
      <c r="D4" s="2" t="s">
        <v>8</v>
      </c>
      <c r="E4" s="2" t="s">
        <v>9</v>
      </c>
      <c r="F4" s="58"/>
      <c r="G4" s="58"/>
      <c r="H4" s="66"/>
      <c r="I4" s="68"/>
    </row>
    <row r="5" spans="2:9" ht="94.5">
      <c r="B5" s="55"/>
      <c r="C5" s="56" t="s">
        <v>10</v>
      </c>
      <c r="D5" s="4" t="s">
        <v>11</v>
      </c>
      <c r="E5" s="5" t="s">
        <v>12</v>
      </c>
      <c r="F5" s="4" t="s">
        <v>25</v>
      </c>
      <c r="G5" s="6">
        <v>1500000</v>
      </c>
      <c r="H5" s="69" t="s">
        <v>66</v>
      </c>
      <c r="I5" s="70">
        <v>3690900</v>
      </c>
    </row>
    <row r="6" spans="2:9" ht="110.25">
      <c r="B6" s="55"/>
      <c r="C6" s="56"/>
      <c r="D6" s="4" t="s">
        <v>13</v>
      </c>
      <c r="E6" s="5" t="s">
        <v>14</v>
      </c>
      <c r="F6" s="5" t="s">
        <v>26</v>
      </c>
      <c r="G6" s="6">
        <v>3500000</v>
      </c>
      <c r="H6" s="69"/>
      <c r="I6" s="70"/>
    </row>
    <row r="7" spans="2:9" ht="63">
      <c r="B7" s="55"/>
      <c r="C7" s="3" t="s">
        <v>15</v>
      </c>
      <c r="D7" s="4" t="s">
        <v>16</v>
      </c>
      <c r="E7" s="5" t="s">
        <v>17</v>
      </c>
      <c r="F7" s="5" t="s">
        <v>27</v>
      </c>
      <c r="G7" s="6">
        <v>2000000</v>
      </c>
      <c r="H7" s="69"/>
      <c r="I7" s="70"/>
    </row>
    <row r="8" spans="2:9" ht="78.75">
      <c r="B8" s="55"/>
      <c r="C8" s="3" t="s">
        <v>18</v>
      </c>
      <c r="D8" s="4" t="s">
        <v>19</v>
      </c>
      <c r="E8" s="4" t="s">
        <v>20</v>
      </c>
      <c r="F8" s="5" t="s">
        <v>28</v>
      </c>
      <c r="G8" s="6">
        <v>4000000</v>
      </c>
      <c r="H8" s="69"/>
      <c r="I8" s="70"/>
    </row>
    <row r="9" spans="2:9" ht="94.5">
      <c r="B9" s="55"/>
      <c r="C9" s="3" t="s">
        <v>21</v>
      </c>
      <c r="D9" s="7" t="s">
        <v>22</v>
      </c>
      <c r="E9" s="7" t="s">
        <v>23</v>
      </c>
      <c r="F9" s="7" t="s">
        <v>29</v>
      </c>
      <c r="G9" s="8">
        <f>170*5*150</f>
        <v>127500</v>
      </c>
      <c r="H9" s="69"/>
      <c r="I9" s="70"/>
    </row>
    <row r="10" spans="2:9" ht="31.5">
      <c r="B10" s="60" t="s">
        <v>65</v>
      </c>
      <c r="C10" s="60"/>
      <c r="D10" s="13" t="s">
        <v>46</v>
      </c>
      <c r="E10" s="14" t="s">
        <v>47</v>
      </c>
      <c r="F10" s="13" t="s">
        <v>48</v>
      </c>
      <c r="G10" s="15" t="s">
        <v>49</v>
      </c>
      <c r="H10" s="16" t="s">
        <v>50</v>
      </c>
    </row>
    <row r="11" spans="2:9">
      <c r="B11" s="60"/>
      <c r="C11" s="60"/>
      <c r="D11" s="13">
        <v>11127500</v>
      </c>
      <c r="E11" s="13">
        <v>231120</v>
      </c>
      <c r="F11" s="13">
        <v>3690900</v>
      </c>
      <c r="G11" s="17">
        <v>39.428286339616555</v>
      </c>
      <c r="H11" s="16">
        <v>0.33169175466187373</v>
      </c>
    </row>
    <row r="12" spans="2:9" ht="31.5">
      <c r="B12" s="61"/>
      <c r="C12" s="61"/>
      <c r="D12" s="18" t="s">
        <v>51</v>
      </c>
      <c r="E12" s="19">
        <v>0.26229855489142767</v>
      </c>
      <c r="F12" s="19">
        <v>0.200198627429228</v>
      </c>
      <c r="G12" s="18"/>
      <c r="H12" s="18"/>
    </row>
    <row r="13" spans="2:9" ht="31.5">
      <c r="B13" s="12" t="s">
        <v>0</v>
      </c>
      <c r="C13" s="62" t="s">
        <v>52</v>
      </c>
      <c r="D13" s="62"/>
      <c r="E13" s="71" t="s">
        <v>53</v>
      </c>
      <c r="F13" s="71"/>
      <c r="G13" s="62" t="s">
        <v>54</v>
      </c>
      <c r="H13" s="62"/>
      <c r="I13" s="12" t="s">
        <v>62</v>
      </c>
    </row>
    <row r="14" spans="2:9" ht="31.5" hidden="1" customHeight="1">
      <c r="B14" s="55" t="s">
        <v>4</v>
      </c>
      <c r="C14" s="50" t="s">
        <v>30</v>
      </c>
      <c r="D14" s="50"/>
      <c r="E14" s="50" t="s">
        <v>55</v>
      </c>
      <c r="F14" s="50"/>
      <c r="G14" s="50">
        <v>0.9</v>
      </c>
      <c r="H14" s="50"/>
      <c r="I14" s="9">
        <v>0.1</v>
      </c>
    </row>
    <row r="15" spans="2:9" ht="31.5" hidden="1" customHeight="1">
      <c r="B15" s="55"/>
      <c r="C15" s="50" t="s">
        <v>31</v>
      </c>
      <c r="D15" s="50"/>
      <c r="E15" s="50"/>
      <c r="F15" s="50"/>
      <c r="G15" s="50">
        <v>0.9</v>
      </c>
      <c r="H15" s="50"/>
      <c r="I15" s="9">
        <v>0.15</v>
      </c>
    </row>
    <row r="16" spans="2:9" hidden="1">
      <c r="B16" s="55"/>
      <c r="C16" s="50" t="s">
        <v>32</v>
      </c>
      <c r="D16" s="50"/>
      <c r="E16" s="50"/>
      <c r="F16" s="50"/>
      <c r="G16" s="50">
        <v>0.95</v>
      </c>
      <c r="H16" s="50"/>
      <c r="I16" s="9">
        <v>0.3</v>
      </c>
    </row>
    <row r="17" spans="2:9" ht="31.5" hidden="1" customHeight="1">
      <c r="B17" s="55"/>
      <c r="C17" s="50" t="s">
        <v>33</v>
      </c>
      <c r="D17" s="50"/>
      <c r="E17" s="50"/>
      <c r="F17" s="50"/>
      <c r="G17" s="50">
        <v>0.95</v>
      </c>
      <c r="H17" s="50"/>
      <c r="I17" s="59" t="s">
        <v>35</v>
      </c>
    </row>
    <row r="18" spans="2:9" ht="63" hidden="1" customHeight="1">
      <c r="B18" s="55"/>
      <c r="C18" s="50" t="s">
        <v>34</v>
      </c>
      <c r="D18" s="50"/>
      <c r="E18" s="50"/>
      <c r="F18" s="50"/>
      <c r="G18" s="50">
        <v>0.95</v>
      </c>
      <c r="H18" s="50"/>
      <c r="I18" s="59"/>
    </row>
    <row r="19" spans="2:9" ht="31.5" customHeight="1">
      <c r="B19" s="55" t="s">
        <v>5</v>
      </c>
      <c r="C19" s="50" t="s">
        <v>36</v>
      </c>
      <c r="D19" s="50"/>
      <c r="E19" s="50" t="s">
        <v>56</v>
      </c>
      <c r="F19" s="50"/>
      <c r="G19" s="50">
        <v>0.9</v>
      </c>
      <c r="H19" s="50"/>
      <c r="I19" s="50" t="s">
        <v>63</v>
      </c>
    </row>
    <row r="20" spans="2:9" ht="47.25" customHeight="1">
      <c r="B20" s="55"/>
      <c r="C20" s="50" t="s">
        <v>38</v>
      </c>
      <c r="D20" s="50"/>
      <c r="E20" s="50"/>
      <c r="F20" s="50"/>
      <c r="G20" s="50"/>
      <c r="H20" s="50"/>
      <c r="I20" s="50"/>
    </row>
    <row r="21" spans="2:9" ht="63" customHeight="1">
      <c r="B21" s="55"/>
      <c r="C21" s="50" t="s">
        <v>37</v>
      </c>
      <c r="D21" s="50"/>
      <c r="E21" s="50"/>
      <c r="F21" s="50"/>
      <c r="G21" s="50"/>
      <c r="H21" s="50"/>
      <c r="I21" s="50"/>
    </row>
    <row r="22" spans="2:9" ht="31.5" customHeight="1">
      <c r="B22" s="55" t="s">
        <v>39</v>
      </c>
      <c r="C22" s="50" t="s">
        <v>40</v>
      </c>
      <c r="D22" s="50"/>
      <c r="E22" s="50" t="s">
        <v>57</v>
      </c>
      <c r="F22" s="50"/>
      <c r="G22" s="50"/>
      <c r="H22" s="50"/>
      <c r="I22" s="50"/>
    </row>
    <row r="23" spans="2:9" ht="48.75" customHeight="1">
      <c r="B23" s="55"/>
      <c r="C23" s="50" t="s">
        <v>41</v>
      </c>
      <c r="D23" s="50"/>
      <c r="E23" s="50" t="s">
        <v>58</v>
      </c>
      <c r="F23" s="50"/>
      <c r="G23" s="50"/>
      <c r="H23" s="50"/>
      <c r="I23" s="50"/>
    </row>
    <row r="24" spans="2:9" ht="31.5" customHeight="1">
      <c r="B24" s="55"/>
      <c r="C24" s="50" t="s">
        <v>42</v>
      </c>
      <c r="D24" s="50"/>
      <c r="E24" s="50" t="s">
        <v>59</v>
      </c>
      <c r="F24" s="50"/>
      <c r="G24" s="50"/>
      <c r="H24" s="50"/>
      <c r="I24" s="50"/>
    </row>
    <row r="25" spans="2:9">
      <c r="B25" s="55"/>
      <c r="C25" s="50" t="s">
        <v>43</v>
      </c>
      <c r="D25" s="50"/>
      <c r="E25" s="50" t="s">
        <v>60</v>
      </c>
      <c r="F25" s="50"/>
      <c r="G25" s="50"/>
      <c r="H25" s="50"/>
      <c r="I25" s="50"/>
    </row>
    <row r="26" spans="2:9" ht="47.25" customHeight="1">
      <c r="B26" s="55"/>
      <c r="C26" s="50" t="s">
        <v>44</v>
      </c>
      <c r="D26" s="50"/>
      <c r="E26" s="50" t="s">
        <v>61</v>
      </c>
      <c r="F26" s="50"/>
      <c r="G26" s="50"/>
      <c r="H26" s="50"/>
      <c r="I26" s="50"/>
    </row>
    <row r="27" spans="2:9" ht="63" customHeight="1">
      <c r="B27" s="55"/>
      <c r="C27" s="50" t="s">
        <v>45</v>
      </c>
      <c r="D27" s="50"/>
      <c r="E27" s="50"/>
      <c r="F27" s="50"/>
      <c r="G27" s="50"/>
      <c r="H27" s="50"/>
      <c r="I27" s="50"/>
    </row>
    <row r="29" spans="2:9" ht="47.25">
      <c r="B29" s="55" t="s">
        <v>70</v>
      </c>
      <c r="C29" s="50" t="s">
        <v>40</v>
      </c>
      <c r="D29" s="50"/>
      <c r="E29" s="50" t="s">
        <v>74</v>
      </c>
      <c r="F29" s="50"/>
      <c r="G29" s="10" t="s">
        <v>77</v>
      </c>
    </row>
    <row r="30" spans="2:9">
      <c r="B30" s="55"/>
      <c r="C30" s="51" t="s">
        <v>82</v>
      </c>
      <c r="D30" s="52"/>
      <c r="E30" s="52"/>
      <c r="F30" s="52"/>
      <c r="G30" s="53"/>
    </row>
    <row r="31" spans="2:9" ht="35.25" customHeight="1">
      <c r="B31" s="55"/>
      <c r="C31" s="50" t="s">
        <v>41</v>
      </c>
      <c r="D31" s="50"/>
      <c r="E31" s="50" t="s">
        <v>75</v>
      </c>
      <c r="F31" s="50"/>
      <c r="G31" s="11" t="s">
        <v>78</v>
      </c>
    </row>
    <row r="32" spans="2:9" ht="43.5" customHeight="1">
      <c r="B32" s="55"/>
      <c r="C32" s="50" t="s">
        <v>42</v>
      </c>
      <c r="D32" s="50"/>
      <c r="E32" s="50" t="s">
        <v>83</v>
      </c>
      <c r="F32" s="50"/>
      <c r="G32" s="11" t="s">
        <v>79</v>
      </c>
    </row>
    <row r="33" spans="2:7" ht="33.75" customHeight="1">
      <c r="B33" s="55"/>
      <c r="C33" s="50" t="s">
        <v>43</v>
      </c>
      <c r="D33" s="50"/>
      <c r="E33" s="50" t="s">
        <v>71</v>
      </c>
      <c r="F33" s="50"/>
      <c r="G33" s="11" t="s">
        <v>80</v>
      </c>
    </row>
    <row r="34" spans="2:7" ht="50.25" customHeight="1">
      <c r="B34" s="55"/>
      <c r="C34" s="50" t="s">
        <v>72</v>
      </c>
      <c r="D34" s="50"/>
      <c r="E34" s="50" t="s">
        <v>73</v>
      </c>
      <c r="F34" s="50"/>
      <c r="G34" s="11" t="s">
        <v>81</v>
      </c>
    </row>
    <row r="35" spans="2:7">
      <c r="B35" s="55"/>
      <c r="C35" s="50" t="s">
        <v>44</v>
      </c>
      <c r="D35" s="50"/>
      <c r="E35" s="50" t="s">
        <v>76</v>
      </c>
      <c r="F35" s="50"/>
      <c r="G35" s="50"/>
    </row>
    <row r="36" spans="2:7">
      <c r="B36" s="55"/>
      <c r="C36" s="50" t="s">
        <v>45</v>
      </c>
      <c r="D36" s="50"/>
      <c r="E36" s="50"/>
      <c r="F36" s="50"/>
      <c r="G36" s="50"/>
    </row>
  </sheetData>
  <mergeCells count="63">
    <mergeCell ref="B1:I1"/>
    <mergeCell ref="G19:H27"/>
    <mergeCell ref="I19:I27"/>
    <mergeCell ref="H3:H4"/>
    <mergeCell ref="I3:I4"/>
    <mergeCell ref="H5:H9"/>
    <mergeCell ref="I5:I9"/>
    <mergeCell ref="E24:F24"/>
    <mergeCell ref="E25:F25"/>
    <mergeCell ref="E26:F27"/>
    <mergeCell ref="G13:H13"/>
    <mergeCell ref="E13:F13"/>
    <mergeCell ref="G14:H14"/>
    <mergeCell ref="G15:H15"/>
    <mergeCell ref="G16:H16"/>
    <mergeCell ref="G17:H17"/>
    <mergeCell ref="B4:B9"/>
    <mergeCell ref="B14:B18"/>
    <mergeCell ref="I17:I18"/>
    <mergeCell ref="B19:B21"/>
    <mergeCell ref="B22:B27"/>
    <mergeCell ref="B10:C12"/>
    <mergeCell ref="C13:D13"/>
    <mergeCell ref="C14:D14"/>
    <mergeCell ref="C15:D15"/>
    <mergeCell ref="C17:D17"/>
    <mergeCell ref="C16:D16"/>
    <mergeCell ref="G18:H18"/>
    <mergeCell ref="C24:D24"/>
    <mergeCell ref="C25:D25"/>
    <mergeCell ref="C26:D26"/>
    <mergeCell ref="C27:D27"/>
    <mergeCell ref="E34:F34"/>
    <mergeCell ref="C5:C6"/>
    <mergeCell ref="C3:E3"/>
    <mergeCell ref="F3:F4"/>
    <mergeCell ref="G3:G4"/>
    <mergeCell ref="E23:F23"/>
    <mergeCell ref="E22:F22"/>
    <mergeCell ref="E19:F21"/>
    <mergeCell ref="E14:F18"/>
    <mergeCell ref="C18:D18"/>
    <mergeCell ref="C19:D19"/>
    <mergeCell ref="C20:D20"/>
    <mergeCell ref="C21:D21"/>
    <mergeCell ref="C22:D22"/>
    <mergeCell ref="C23:D23"/>
    <mergeCell ref="E35:G36"/>
    <mergeCell ref="C30:G30"/>
    <mergeCell ref="B2:E2"/>
    <mergeCell ref="F2:H2"/>
    <mergeCell ref="B29:B36"/>
    <mergeCell ref="C29:D29"/>
    <mergeCell ref="E29:F29"/>
    <mergeCell ref="C31:D31"/>
    <mergeCell ref="E31:F31"/>
    <mergeCell ref="C32:D32"/>
    <mergeCell ref="E32:F32"/>
    <mergeCell ref="C33:D33"/>
    <mergeCell ref="E33:F33"/>
    <mergeCell ref="C35:D35"/>
    <mergeCell ref="C36:D36"/>
    <mergeCell ref="C34:D34"/>
  </mergeCells>
  <pageMargins left="0.7" right="0.7" top="0.75" bottom="0.75" header="0.3" footer="0.3"/>
  <pageSetup paperSize="9" scale="72" orientation="landscape" r:id="rId1"/>
</worksheet>
</file>

<file path=xl/worksheets/sheet2.xml><?xml version="1.0" encoding="utf-8"?>
<worksheet xmlns="http://schemas.openxmlformats.org/spreadsheetml/2006/main" xmlns:r="http://schemas.openxmlformats.org/officeDocument/2006/relationships">
  <dimension ref="B1:L18"/>
  <sheetViews>
    <sheetView topLeftCell="A3" workbookViewId="0">
      <selection activeCell="I13" activeCellId="1" sqref="I13 I13"/>
    </sheetView>
  </sheetViews>
  <sheetFormatPr defaultRowHeight="15"/>
  <cols>
    <col min="1" max="1" width="9.140625" style="22"/>
    <col min="2" max="2" width="22.28515625" style="22" customWidth="1"/>
    <col min="3" max="3" width="15.5703125" style="22" customWidth="1"/>
    <col min="4" max="4" width="16.140625" style="22" customWidth="1"/>
    <col min="5" max="5" width="9.140625" style="22" bestFit="1" customWidth="1"/>
    <col min="6" max="6" width="13.140625" style="22" customWidth="1"/>
    <col min="7" max="7" width="14.140625" style="22" customWidth="1"/>
    <col min="8" max="8" width="15.28515625" style="22" customWidth="1"/>
    <col min="9" max="9" width="11.42578125" style="22" customWidth="1"/>
    <col min="10" max="10" width="15.28515625" style="22" customWidth="1"/>
    <col min="11" max="11" width="16.28515625" style="22" customWidth="1"/>
    <col min="12" max="12" width="18.28515625" style="22" customWidth="1"/>
    <col min="13" max="16384" width="9.140625" style="22"/>
  </cols>
  <sheetData>
    <row r="1" spans="2:12" ht="15.75" thickBot="1"/>
    <row r="2" spans="2:12" ht="15.75" thickBot="1">
      <c r="B2" s="75" t="s">
        <v>103</v>
      </c>
      <c r="C2" s="76"/>
      <c r="D2" s="76"/>
      <c r="E2" s="76"/>
      <c r="F2" s="76"/>
      <c r="G2" s="76"/>
      <c r="H2" s="76"/>
      <c r="I2" s="76"/>
      <c r="J2" s="76"/>
      <c r="K2" s="76"/>
      <c r="L2" s="77"/>
    </row>
    <row r="3" spans="2:12">
      <c r="B3" s="40" t="s">
        <v>84</v>
      </c>
      <c r="C3" s="72" t="s">
        <v>96</v>
      </c>
      <c r="D3" s="72"/>
      <c r="E3" s="72"/>
      <c r="F3" s="72"/>
      <c r="G3" s="73" t="s">
        <v>97</v>
      </c>
      <c r="H3" s="73"/>
      <c r="I3" s="73"/>
      <c r="J3" s="74" t="s">
        <v>102</v>
      </c>
      <c r="K3" s="74"/>
      <c r="L3" s="74"/>
    </row>
    <row r="4" spans="2:12" ht="71.25">
      <c r="B4" s="23" t="s">
        <v>85</v>
      </c>
      <c r="C4" s="28" t="s">
        <v>99</v>
      </c>
      <c r="D4" s="28" t="s">
        <v>100</v>
      </c>
      <c r="E4" s="28" t="s">
        <v>92</v>
      </c>
      <c r="F4" s="28" t="s">
        <v>93</v>
      </c>
      <c r="G4" s="36" t="s">
        <v>101</v>
      </c>
      <c r="H4" s="36" t="s">
        <v>100</v>
      </c>
      <c r="I4" s="36" t="s">
        <v>87</v>
      </c>
      <c r="J4" s="32" t="s">
        <v>101</v>
      </c>
      <c r="K4" s="32" t="s">
        <v>100</v>
      </c>
      <c r="L4" s="32" t="s">
        <v>87</v>
      </c>
    </row>
    <row r="5" spans="2:12">
      <c r="B5" s="24" t="s">
        <v>86</v>
      </c>
      <c r="C5" s="29">
        <v>9</v>
      </c>
      <c r="D5" s="29">
        <v>8.5</v>
      </c>
      <c r="E5" s="29">
        <v>2</v>
      </c>
      <c r="F5" s="29">
        <v>5</v>
      </c>
      <c r="G5" s="37">
        <v>9.5</v>
      </c>
      <c r="H5" s="37">
        <v>9.5</v>
      </c>
      <c r="I5" s="37">
        <v>6</v>
      </c>
      <c r="J5" s="33">
        <v>9.5</v>
      </c>
      <c r="K5" s="33">
        <v>9.5</v>
      </c>
      <c r="L5" s="33">
        <v>7.5</v>
      </c>
    </row>
    <row r="6" spans="2:12">
      <c r="B6" s="24" t="s">
        <v>88</v>
      </c>
      <c r="C6" s="29">
        <v>750</v>
      </c>
      <c r="D6" s="29" t="s">
        <v>94</v>
      </c>
      <c r="E6" s="29">
        <v>900</v>
      </c>
      <c r="F6" s="29" t="s">
        <v>95</v>
      </c>
      <c r="G6" s="37">
        <v>600</v>
      </c>
      <c r="H6" s="37">
        <v>650</v>
      </c>
      <c r="I6" s="37">
        <v>750</v>
      </c>
      <c r="J6" s="33">
        <v>450</v>
      </c>
      <c r="K6" s="33">
        <v>450</v>
      </c>
      <c r="L6" s="33">
        <v>550</v>
      </c>
    </row>
    <row r="7" spans="2:12">
      <c r="B7" s="24" t="s">
        <v>98</v>
      </c>
      <c r="C7" s="29">
        <v>66</v>
      </c>
      <c r="D7" s="29">
        <v>78</v>
      </c>
      <c r="E7" s="29"/>
      <c r="F7" s="29">
        <v>93</v>
      </c>
      <c r="G7" s="37">
        <v>56</v>
      </c>
      <c r="H7" s="37">
        <v>64</v>
      </c>
      <c r="I7" s="37">
        <v>75</v>
      </c>
      <c r="J7" s="33">
        <v>45</v>
      </c>
      <c r="K7" s="33">
        <v>50</v>
      </c>
      <c r="L7" s="33">
        <v>65</v>
      </c>
    </row>
    <row r="8" spans="2:12">
      <c r="B8" s="24" t="s">
        <v>89</v>
      </c>
      <c r="C8" s="30">
        <v>0.5</v>
      </c>
      <c r="D8" s="30">
        <v>0.5</v>
      </c>
      <c r="E8" s="30">
        <v>0.3</v>
      </c>
      <c r="F8" s="30">
        <v>0.4</v>
      </c>
      <c r="G8" s="38">
        <v>0.7</v>
      </c>
      <c r="H8" s="38">
        <v>0.6</v>
      </c>
      <c r="I8" s="38">
        <v>0.5</v>
      </c>
      <c r="J8" s="34">
        <v>0.85</v>
      </c>
      <c r="K8" s="34">
        <v>0.85</v>
      </c>
      <c r="L8" s="34">
        <v>0.65</v>
      </c>
    </row>
    <row r="9" spans="2:12" ht="30">
      <c r="B9" s="24" t="s">
        <v>90</v>
      </c>
      <c r="C9" s="31">
        <f>C8*0.85</f>
        <v>0.42499999999999999</v>
      </c>
      <c r="D9" s="31">
        <f t="shared" ref="D9:I9" si="0">D8*0.85</f>
        <v>0.42499999999999999</v>
      </c>
      <c r="E9" s="31">
        <f t="shared" si="0"/>
        <v>0.255</v>
      </c>
      <c r="F9" s="31">
        <f t="shared" si="0"/>
        <v>0.34</v>
      </c>
      <c r="G9" s="39">
        <f t="shared" si="0"/>
        <v>0.59499999999999997</v>
      </c>
      <c r="H9" s="39">
        <f t="shared" si="0"/>
        <v>0.51</v>
      </c>
      <c r="I9" s="39">
        <f t="shared" si="0"/>
        <v>0.42499999999999999</v>
      </c>
      <c r="J9" s="35">
        <f>J8*0.92</f>
        <v>0.78200000000000003</v>
      </c>
      <c r="K9" s="35">
        <f t="shared" ref="K9:L9" si="1">K8*0.92</f>
        <v>0.78200000000000003</v>
      </c>
      <c r="L9" s="35">
        <f t="shared" si="1"/>
        <v>0.59800000000000009</v>
      </c>
    </row>
    <row r="10" spans="2:12" ht="28.5">
      <c r="B10" s="26" t="s">
        <v>91</v>
      </c>
      <c r="C10" s="27">
        <f>C9-100%</f>
        <v>-0.57499999999999996</v>
      </c>
      <c r="D10" s="27">
        <f t="shared" ref="D10:I10" si="2">D9-100%</f>
        <v>-0.57499999999999996</v>
      </c>
      <c r="E10" s="27">
        <f t="shared" si="2"/>
        <v>-0.745</v>
      </c>
      <c r="F10" s="27">
        <f t="shared" si="2"/>
        <v>-0.65999999999999992</v>
      </c>
      <c r="G10" s="27">
        <f t="shared" si="2"/>
        <v>-0.40500000000000003</v>
      </c>
      <c r="H10" s="27">
        <f t="shared" si="2"/>
        <v>-0.49</v>
      </c>
      <c r="I10" s="27">
        <f t="shared" si="2"/>
        <v>-0.57499999999999996</v>
      </c>
      <c r="J10" s="27">
        <f t="shared" ref="J10" si="3">J9-100%</f>
        <v>-0.21799999999999997</v>
      </c>
      <c r="K10" s="27">
        <f t="shared" ref="K10" si="4">K9-100%</f>
        <v>-0.21799999999999997</v>
      </c>
      <c r="L10" s="27">
        <f t="shared" ref="L10" si="5">L9-100%</f>
        <v>-0.40199999999999991</v>
      </c>
    </row>
    <row r="12" spans="2:12" ht="28.5">
      <c r="B12" s="41" t="s">
        <v>104</v>
      </c>
      <c r="C12" s="41" t="s">
        <v>141</v>
      </c>
      <c r="D12" s="41" t="s">
        <v>112</v>
      </c>
      <c r="E12" s="80" t="s">
        <v>113</v>
      </c>
      <c r="F12" s="80"/>
      <c r="G12" s="80" t="s">
        <v>114</v>
      </c>
    </row>
    <row r="13" spans="2:12" ht="42.75">
      <c r="B13" s="41" t="s">
        <v>84</v>
      </c>
      <c r="C13" s="41" t="s">
        <v>108</v>
      </c>
      <c r="D13" s="41"/>
      <c r="E13" s="41" t="s">
        <v>110</v>
      </c>
      <c r="F13" s="41" t="s">
        <v>111</v>
      </c>
      <c r="G13" s="80"/>
    </row>
    <row r="14" spans="2:12">
      <c r="B14" s="24" t="s">
        <v>105</v>
      </c>
      <c r="C14" s="42">
        <v>40000</v>
      </c>
      <c r="D14" s="24" t="s">
        <v>106</v>
      </c>
      <c r="E14" s="78">
        <v>0.5</v>
      </c>
      <c r="F14" s="78">
        <v>0.5</v>
      </c>
      <c r="G14" s="79">
        <v>3</v>
      </c>
    </row>
    <row r="15" spans="2:12">
      <c r="B15" s="24" t="s">
        <v>107</v>
      </c>
      <c r="C15" s="42">
        <v>150000</v>
      </c>
      <c r="D15" s="24"/>
      <c r="E15" s="79"/>
      <c r="F15" s="79"/>
      <c r="G15" s="79"/>
    </row>
    <row r="16" spans="2:12" ht="15.75" thickBot="1">
      <c r="B16" s="24" t="s">
        <v>109</v>
      </c>
      <c r="C16" s="44">
        <v>100000</v>
      </c>
      <c r="D16" s="24" t="s">
        <v>126</v>
      </c>
      <c r="E16" s="79"/>
      <c r="F16" s="79"/>
      <c r="G16" s="79"/>
    </row>
    <row r="17" spans="2:3" ht="15.75" thickBot="1">
      <c r="C17" s="45">
        <f>SUM(C14:C16)</f>
        <v>290000</v>
      </c>
    </row>
    <row r="18" spans="2:3">
      <c r="B18" s="22" t="s">
        <v>129</v>
      </c>
    </row>
  </sheetData>
  <mergeCells count="9">
    <mergeCell ref="C3:F3"/>
    <mergeCell ref="G3:I3"/>
    <mergeCell ref="J3:L3"/>
    <mergeCell ref="B2:L2"/>
    <mergeCell ref="E14:E16"/>
    <mergeCell ref="F14:F16"/>
    <mergeCell ref="E12:F12"/>
    <mergeCell ref="G12:G13"/>
    <mergeCell ref="G14:G16"/>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dimension ref="A2:J14"/>
  <sheetViews>
    <sheetView tabSelected="1" workbookViewId="0">
      <selection activeCell="E12" sqref="E12:J12"/>
    </sheetView>
  </sheetViews>
  <sheetFormatPr defaultRowHeight="15"/>
  <cols>
    <col min="1" max="1" width="11.5703125" style="22" customWidth="1"/>
    <col min="2" max="2" width="14" style="22" customWidth="1"/>
    <col min="3" max="3" width="21.7109375" style="22" customWidth="1"/>
    <col min="4" max="4" width="24.28515625" style="22" customWidth="1"/>
    <col min="5" max="5" width="23.42578125" style="22" customWidth="1"/>
    <col min="6" max="7" width="25.140625" style="22" customWidth="1"/>
    <col min="8" max="9" width="17.28515625" style="22" customWidth="1"/>
    <col min="10" max="10" width="12" customWidth="1"/>
    <col min="11" max="16384" width="9.140625" style="22"/>
  </cols>
  <sheetData>
    <row r="2" spans="1:10" ht="15.75" thickBot="1"/>
    <row r="3" spans="1:10" ht="15" customHeight="1" thickBot="1">
      <c r="A3" s="81" t="s">
        <v>140</v>
      </c>
      <c r="B3" s="82"/>
      <c r="C3" s="82"/>
      <c r="D3" s="82"/>
      <c r="E3" s="82"/>
      <c r="F3" s="82"/>
      <c r="G3" s="82"/>
      <c r="H3" s="82"/>
      <c r="I3" s="82"/>
      <c r="J3" s="83"/>
    </row>
    <row r="4" spans="1:10" ht="33.75" customHeight="1">
      <c r="A4" s="86" t="s">
        <v>162</v>
      </c>
      <c r="B4" s="86"/>
      <c r="C4" s="86"/>
      <c r="D4" s="86"/>
      <c r="E4" s="87" t="s">
        <v>163</v>
      </c>
      <c r="F4" s="87"/>
      <c r="G4" s="86" t="s">
        <v>164</v>
      </c>
      <c r="H4" s="86"/>
      <c r="I4" s="86"/>
      <c r="J4" s="86"/>
    </row>
    <row r="5" spans="1:10" ht="42.75">
      <c r="A5" s="40" t="s">
        <v>150</v>
      </c>
      <c r="B5" s="40" t="s">
        <v>84</v>
      </c>
      <c r="C5" s="40" t="s">
        <v>127</v>
      </c>
      <c r="D5" s="46" t="s">
        <v>157</v>
      </c>
      <c r="E5" s="40" t="s">
        <v>135</v>
      </c>
      <c r="F5" s="40" t="s">
        <v>128</v>
      </c>
      <c r="G5" s="89" t="s">
        <v>143</v>
      </c>
      <c r="H5" s="40" t="s">
        <v>149</v>
      </c>
      <c r="I5" s="40" t="s">
        <v>136</v>
      </c>
      <c r="J5" s="43" t="s">
        <v>137</v>
      </c>
    </row>
    <row r="6" spans="1:10" ht="75">
      <c r="A6" s="24" t="s">
        <v>144</v>
      </c>
      <c r="B6" s="23" t="s">
        <v>115</v>
      </c>
      <c r="C6" s="24" t="s">
        <v>119</v>
      </c>
      <c r="D6" s="47" t="s">
        <v>151</v>
      </c>
      <c r="E6" s="42">
        <v>400000</v>
      </c>
      <c r="F6" s="24" t="s">
        <v>124</v>
      </c>
      <c r="G6" s="89"/>
      <c r="H6" s="24" t="s">
        <v>130</v>
      </c>
      <c r="I6" s="25">
        <v>0.15</v>
      </c>
      <c r="J6" s="79" t="s">
        <v>138</v>
      </c>
    </row>
    <row r="7" spans="1:10" ht="60">
      <c r="A7" s="24" t="s">
        <v>145</v>
      </c>
      <c r="B7" s="23" t="s">
        <v>117</v>
      </c>
      <c r="C7" s="24" t="s">
        <v>120</v>
      </c>
      <c r="D7" s="47" t="s">
        <v>152</v>
      </c>
      <c r="E7" s="42">
        <v>2000000</v>
      </c>
      <c r="F7" s="79" t="s">
        <v>125</v>
      </c>
      <c r="G7" s="89"/>
      <c r="H7" s="24" t="s">
        <v>131</v>
      </c>
      <c r="I7" s="25">
        <v>0.1</v>
      </c>
      <c r="J7" s="79"/>
    </row>
    <row r="8" spans="1:10" ht="30">
      <c r="A8" s="24" t="s">
        <v>146</v>
      </c>
      <c r="B8" s="23" t="s">
        <v>118</v>
      </c>
      <c r="C8" s="24" t="s">
        <v>121</v>
      </c>
      <c r="D8" s="47" t="s">
        <v>156</v>
      </c>
      <c r="E8" s="42">
        <v>300000</v>
      </c>
      <c r="F8" s="79"/>
      <c r="G8" s="89"/>
      <c r="H8" s="24" t="s">
        <v>132</v>
      </c>
      <c r="I8" s="25">
        <v>0.7</v>
      </c>
      <c r="J8" s="79"/>
    </row>
    <row r="9" spans="1:10" ht="90">
      <c r="A9" s="24" t="s">
        <v>147</v>
      </c>
      <c r="B9" s="23" t="s">
        <v>116</v>
      </c>
      <c r="C9" s="24" t="s">
        <v>154</v>
      </c>
      <c r="D9" s="47" t="s">
        <v>153</v>
      </c>
      <c r="E9" s="42">
        <v>2500000</v>
      </c>
      <c r="F9" s="79" t="s">
        <v>142</v>
      </c>
      <c r="G9" s="89"/>
      <c r="H9" s="24" t="s">
        <v>133</v>
      </c>
      <c r="I9" s="25">
        <v>0.9</v>
      </c>
      <c r="J9" s="79"/>
    </row>
    <row r="10" spans="1:10" ht="90">
      <c r="A10" s="24" t="s">
        <v>148</v>
      </c>
      <c r="B10" s="23" t="s">
        <v>122</v>
      </c>
      <c r="C10" s="24" t="s">
        <v>123</v>
      </c>
      <c r="D10" s="47" t="s">
        <v>155</v>
      </c>
      <c r="E10" s="42">
        <v>1500000</v>
      </c>
      <c r="F10" s="79"/>
      <c r="G10" s="90"/>
      <c r="H10" s="24" t="s">
        <v>134</v>
      </c>
      <c r="I10" s="25">
        <v>0.3</v>
      </c>
      <c r="J10" s="79"/>
    </row>
    <row r="11" spans="1:10">
      <c r="E11" s="48">
        <f>SUM(E6:E10)</f>
        <v>6700000</v>
      </c>
      <c r="F11" s="88" t="s">
        <v>139</v>
      </c>
      <c r="G11" s="88"/>
      <c r="H11" s="88"/>
      <c r="I11" s="49">
        <f>(E6*I6+E8*I8+E9*I9+E10*I10)/E11</f>
        <v>0.44328358208955226</v>
      </c>
    </row>
    <row r="12" spans="1:10" ht="48" customHeight="1">
      <c r="A12" s="85" t="s">
        <v>158</v>
      </c>
      <c r="B12" s="85"/>
      <c r="C12" s="85"/>
      <c r="D12" s="41">
        <v>1</v>
      </c>
      <c r="E12" s="84" t="s">
        <v>160</v>
      </c>
      <c r="F12" s="84"/>
      <c r="G12" s="84"/>
      <c r="H12" s="84"/>
      <c r="I12" s="84"/>
      <c r="J12" s="84"/>
    </row>
    <row r="13" spans="1:10" ht="60" customHeight="1">
      <c r="A13" s="85"/>
      <c r="B13" s="85"/>
      <c r="C13" s="85"/>
      <c r="D13" s="41">
        <v>2</v>
      </c>
      <c r="E13" s="84" t="s">
        <v>159</v>
      </c>
      <c r="F13" s="84"/>
      <c r="G13" s="84"/>
      <c r="H13" s="84"/>
      <c r="I13" s="84"/>
      <c r="J13" s="84"/>
    </row>
    <row r="14" spans="1:10" ht="51.75" customHeight="1">
      <c r="A14" s="85"/>
      <c r="B14" s="85"/>
      <c r="C14" s="85"/>
      <c r="D14" s="41">
        <v>3</v>
      </c>
      <c r="E14" s="84" t="s">
        <v>161</v>
      </c>
      <c r="F14" s="84"/>
      <c r="G14" s="84"/>
      <c r="H14" s="84"/>
      <c r="I14" s="84"/>
      <c r="J14" s="84"/>
    </row>
  </sheetData>
  <mergeCells count="13">
    <mergeCell ref="A3:J3"/>
    <mergeCell ref="E12:J12"/>
    <mergeCell ref="E13:J13"/>
    <mergeCell ref="E14:J14"/>
    <mergeCell ref="A12:C14"/>
    <mergeCell ref="A4:D4"/>
    <mergeCell ref="E4:F4"/>
    <mergeCell ref="G4:J4"/>
    <mergeCell ref="F7:F8"/>
    <mergeCell ref="F9:F10"/>
    <mergeCell ref="J6:J10"/>
    <mergeCell ref="F11:H11"/>
    <mergeCell ref="G5:G10"/>
  </mergeCells>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STATUS UPDATES</vt:lpstr>
      <vt:lpstr>THERMAL ENERGY DYNAMICS</vt:lpstr>
      <vt:lpstr>ELECT.&amp; MECH ENERGY</vt:lpstr>
      <vt:lpstr>'STATUS UPDATES'!Print_Area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2016-08-16T05:21:37Z</dcterms:modified>
</cp:coreProperties>
</file>